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0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daylight/Desktop/作業用/顧問/新しいフォルダー/"/>
    </mc:Choice>
  </mc:AlternateContent>
  <xr:revisionPtr revIDLastSave="0" documentId="13_ncr:1_{7EA74531-C913-3344-BA67-53FC4D2355F9}" xr6:coauthVersionLast="36" xr6:coauthVersionMax="36" xr10:uidLastSave="{00000000-0000-0000-0000-000000000000}"/>
  <bookViews>
    <workbookView xWindow="120" yWindow="460" windowWidth="23720" windowHeight="9400" xr2:uid="{00000000-000D-0000-FFFF-FFFF00000000}"/>
  </bookViews>
  <sheets>
    <sheet name="キャッシュフロー表" sheetId="4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M26" i="4" l="1"/>
  <c r="L26" i="4"/>
  <c r="K26" i="4"/>
  <c r="J26" i="4"/>
  <c r="I26" i="4"/>
  <c r="H26" i="4"/>
  <c r="G26" i="4"/>
  <c r="F26" i="4"/>
  <c r="E26" i="4"/>
  <c r="D26" i="4"/>
  <c r="D23" i="4"/>
  <c r="D24" i="4" s="1"/>
  <c r="D25" i="4" l="1"/>
  <c r="D27" i="4" s="1"/>
  <c r="E23" i="4"/>
  <c r="E24" i="4" s="1"/>
  <c r="E25" i="4" l="1"/>
  <c r="E27" i="4" s="1"/>
  <c r="F23" i="4"/>
  <c r="F24" i="4" s="1"/>
  <c r="G23" i="4" l="1"/>
  <c r="G24" i="4" s="1"/>
  <c r="F25" i="4"/>
  <c r="F27" i="4" s="1"/>
  <c r="G25" i="4" l="1"/>
  <c r="G27" i="4" s="1"/>
  <c r="H23" i="4"/>
  <c r="H24" i="4" l="1"/>
  <c r="I23" i="4"/>
  <c r="H25" i="4"/>
  <c r="H27" i="4" s="1"/>
  <c r="I24" i="4" l="1"/>
  <c r="J23" i="4"/>
  <c r="I25" i="4"/>
  <c r="I27" i="4" s="1"/>
  <c r="J24" i="4" l="1"/>
  <c r="K23" i="4"/>
  <c r="J25" i="4"/>
  <c r="J27" i="4" s="1"/>
  <c r="K24" i="4" l="1"/>
  <c r="L23" i="4"/>
  <c r="K25" i="4"/>
  <c r="K27" i="4" s="1"/>
  <c r="L24" i="4" l="1"/>
  <c r="M23" i="4"/>
  <c r="L25" i="4"/>
  <c r="L27" i="4" s="1"/>
  <c r="M24" i="4" l="1"/>
  <c r="M25" i="4"/>
  <c r="M27" i="4" s="1"/>
  <c r="C27" i="4" s="1"/>
</calcChain>
</file>

<file path=xl/sharedStrings.xml><?xml version="1.0" encoding="utf-8"?>
<sst xmlns="http://schemas.openxmlformats.org/spreadsheetml/2006/main" count="21" uniqueCount="20">
  <si>
    <t>〇１年度のキャッシュイン</t>
    <rPh sb="2" eb="4">
      <t>ネンド</t>
    </rPh>
    <phoneticPr fontId="1"/>
  </si>
  <si>
    <t>〇キャッシュインの成長率</t>
    <rPh sb="9" eb="12">
      <t>セイチョウリツ</t>
    </rPh>
    <phoneticPr fontId="1"/>
  </si>
  <si>
    <t>〇キャッシュアウト</t>
    <phoneticPr fontId="1"/>
  </si>
  <si>
    <t>％</t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</si>
  <si>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</si>
  <si>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</si>
  <si>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キャッシュイン</t>
    <phoneticPr fontId="1"/>
  </si>
  <si>
    <t>キャッシュアウト</t>
    <phoneticPr fontId="1"/>
  </si>
  <si>
    <t>ネット</t>
    <phoneticPr fontId="1"/>
  </si>
  <si>
    <t>現在価値</t>
    <rPh sb="0" eb="2">
      <t>ゲンザイ</t>
    </rPh>
    <rPh sb="2" eb="4">
      <t>カチ</t>
    </rPh>
    <phoneticPr fontId="1"/>
  </si>
  <si>
    <t>％（キャッシュインの）</t>
    <phoneticPr fontId="1"/>
  </si>
  <si>
    <t xml:space="preserve">〇割引率 (discount rate) </t>
    <rPh sb="1" eb="4">
      <t>ワリビキリツ</t>
    </rPh>
    <phoneticPr fontId="1"/>
  </si>
  <si>
    <t>discount factor</t>
    <phoneticPr fontId="1"/>
  </si>
  <si>
    <r>
      <t xml:space="preserve"> 1</t>
    </r>
    <r>
      <rPr>
        <sz val="10.5"/>
        <color theme="1"/>
        <rFont val="ＭＳ 明朝"/>
        <family val="1"/>
        <charset val="128"/>
      </rPr>
      <t>／</t>
    </r>
    <r>
      <rPr>
        <sz val="10.5"/>
        <color theme="1"/>
        <rFont val="Century"/>
        <family val="1"/>
      </rPr>
      <t xml:space="preserve"> (1 + r) </t>
    </r>
    <r>
      <rPr>
        <vertAlign val="superscript"/>
        <sz val="9"/>
        <color theme="1"/>
        <rFont val="Century"/>
        <family val="1"/>
      </rPr>
      <t xml:space="preserve">t </t>
    </r>
    <r>
      <rPr>
        <sz val="10.5"/>
        <color theme="1"/>
        <rFont val="ＭＳ 明朝"/>
        <family val="1"/>
        <charset val="128"/>
      </rPr>
      <t>をディスカウント・ファクター</t>
    </r>
    <r>
      <rPr>
        <sz val="10.5"/>
        <color theme="1"/>
        <rFont val="Century"/>
        <family val="1"/>
      </rPr>
      <t xml:space="preserve"> (discount factor) </t>
    </r>
    <r>
      <rPr>
        <sz val="10.5"/>
        <color theme="1"/>
        <rFont val="ＭＳ 明朝"/>
        <family val="1"/>
        <charset val="128"/>
      </rPr>
      <t>という。</t>
    </r>
  </si>
  <si>
    <r>
      <t>割引率</t>
    </r>
    <r>
      <rPr>
        <sz val="10.5"/>
        <color theme="1"/>
        <rFont val="Century"/>
        <family val="1"/>
      </rPr>
      <t xml:space="preserve"> (discount rate) </t>
    </r>
    <r>
      <rPr>
        <sz val="10.5"/>
        <color theme="1"/>
        <rFont val="ＭＳ 明朝"/>
        <family val="1"/>
        <charset val="128"/>
      </rPr>
      <t>が年利</t>
    </r>
    <r>
      <rPr>
        <sz val="10.5"/>
        <color theme="1"/>
        <rFont val="Century"/>
        <family val="1"/>
      </rPr>
      <t xml:space="preserve"> r </t>
    </r>
    <r>
      <rPr>
        <sz val="10.5"/>
        <color theme="1"/>
        <rFont val="ＭＳ 明朝"/>
        <family val="1"/>
        <charset val="128"/>
      </rPr>
      <t>である場合、</t>
    </r>
    <r>
      <rPr>
        <sz val="10.5"/>
        <color theme="1"/>
        <rFont val="Century"/>
        <family val="1"/>
      </rPr>
      <t xml:space="preserve">t </t>
    </r>
    <r>
      <rPr>
        <sz val="10.5"/>
        <color theme="1"/>
        <rFont val="ＭＳ 明朝"/>
        <family val="1"/>
        <charset val="128"/>
      </rPr>
      <t>年後に受け取る</t>
    </r>
    <r>
      <rPr>
        <sz val="10.5"/>
        <color theme="1"/>
        <rFont val="Century"/>
        <family val="1"/>
      </rPr>
      <t xml:space="preserve"> C</t>
    </r>
    <r>
      <rPr>
        <vertAlign val="subscript"/>
        <sz val="9"/>
        <color theme="1"/>
        <rFont val="Century"/>
        <family val="1"/>
      </rPr>
      <t xml:space="preserve">t </t>
    </r>
    <r>
      <rPr>
        <sz val="10.5"/>
        <color theme="1"/>
        <rFont val="ＭＳ 明朝"/>
        <family val="1"/>
        <charset val="128"/>
      </rPr>
      <t>円の現在価値</t>
    </r>
    <r>
      <rPr>
        <sz val="10.5"/>
        <color theme="1"/>
        <rFont val="Century"/>
        <family val="1"/>
      </rPr>
      <t xml:space="preserve"> (present value) </t>
    </r>
    <r>
      <rPr>
        <sz val="10.5"/>
        <color theme="1"/>
        <rFont val="ＭＳ 明朝"/>
        <family val="1"/>
        <charset val="128"/>
      </rPr>
      <t>は、次の式で算出できる。</t>
    </r>
    <rPh sb="70" eb="71">
      <t>ツギ</t>
    </rPh>
    <rPh sb="72" eb="73">
      <t>シキ</t>
    </rPh>
    <rPh sb="74" eb="76">
      <t>サンシュツ</t>
    </rPh>
    <phoneticPr fontId="1"/>
  </si>
  <si>
    <t>キャッシュフロー表</t>
    <rPh sb="8" eb="9">
      <t>ヒョウ</t>
    </rPh>
    <phoneticPr fontId="1"/>
  </si>
  <si>
    <t>例：１年度のキャッシュインを１００円、以降毎年１％成長する。キャッシュアウトは当該年度のキャッシュインの８０％とし、割引率を５％とする。</t>
    <rPh sb="0" eb="1">
      <t>レイ</t>
    </rPh>
    <rPh sb="3" eb="4">
      <t>ネン</t>
    </rPh>
    <rPh sb="4" eb="5">
      <t>ド</t>
    </rPh>
    <rPh sb="17" eb="18">
      <t>エン</t>
    </rPh>
    <rPh sb="19" eb="21">
      <t>イコウ</t>
    </rPh>
    <rPh sb="21" eb="23">
      <t>マイトシ</t>
    </rPh>
    <rPh sb="25" eb="27">
      <t>セイチョウ</t>
    </rPh>
    <rPh sb="39" eb="41">
      <t>トウガイ</t>
    </rPh>
    <rPh sb="41" eb="43">
      <t>ネンド</t>
    </rPh>
    <rPh sb="58" eb="61">
      <t>ワリビキリツ</t>
    </rPh>
    <phoneticPr fontId="1"/>
  </si>
  <si>
    <t>【INPUT：前提条件】</t>
    <rPh sb="7" eb="9">
      <t>ゼンテイ</t>
    </rPh>
    <rPh sb="9" eb="11">
      <t>ジョウケン</t>
    </rPh>
    <phoneticPr fontId="1"/>
  </si>
  <si>
    <t>【OUTPUT：結果】</t>
    <rPh sb="8" eb="10">
      <t>ケッカ</t>
    </rPh>
    <phoneticPr fontId="1"/>
  </si>
  <si>
    <r>
      <t xml:space="preserve"> C</t>
    </r>
    <r>
      <rPr>
        <vertAlign val="subscript"/>
        <sz val="9"/>
        <color theme="1"/>
        <rFont val="Century"/>
        <family val="1"/>
      </rPr>
      <t>0</t>
    </r>
    <r>
      <rPr>
        <sz val="10.5"/>
        <color theme="1"/>
        <rFont val="Century"/>
        <family val="1"/>
      </rPr>
      <t xml:space="preserve"> = C</t>
    </r>
    <r>
      <rPr>
        <vertAlign val="subscript"/>
        <sz val="9"/>
        <color theme="1"/>
        <rFont val="Century"/>
        <family val="1"/>
      </rPr>
      <t>t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／</t>
    </r>
    <r>
      <rPr>
        <sz val="10.5"/>
        <color theme="1"/>
        <rFont val="Century"/>
        <family val="1"/>
      </rPr>
      <t xml:space="preserve">(1 + r) </t>
    </r>
    <r>
      <rPr>
        <vertAlign val="superscript"/>
        <sz val="9"/>
        <color theme="1"/>
        <rFont val="Century"/>
        <family val="1"/>
      </rPr>
      <t xml:space="preserve">t </t>
    </r>
    <r>
      <rPr>
        <sz val="10.5"/>
        <color theme="1"/>
        <rFont val="Century"/>
        <family val="1"/>
      </rPr>
      <t/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</si>
</sst>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00_ "/>
    <numFmt numFmtId="178" formatCode="0.0_);[Red]\(0.0\)"/>
  </numFmts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vertAlign val="subscript"/>
      <sz val="9"/>
      <color theme="1"/>
      <name val="Century"/>
      <family val="1"/>
    </font>
    <font>
      <vertAlign val="superscript"/>
      <sz val="9"/>
      <color theme="1"/>
      <name val="Century"/>
      <family val="1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Border="1">
      <alignment vertical="center"/>
    </xf>
    <xf numFmtId="177" fontId="0" fillId="0" borderId="1" xfId="0" applyNumberFormat="1" applyBorder="1">
      <alignment vertical="center"/>
    </xf>
    <xf numFmtId="178" fontId="0" fillId="0" borderId="1" xfId="0" applyNumberFormat="1" applyBorder="1">
      <alignment vertical="center"/>
    </xf>
    <xf numFmtId="178" fontId="0" fillId="0" borderId="4" xfId="0" applyNumberFormat="1" applyBorder="1">
      <alignment vertical="center"/>
    </xf>
    <xf numFmtId="177" fontId="0" fillId="0" borderId="5" xfId="0" applyNumberFormat="1" applyBorder="1" applyAlignment="1">
      <alignment horizontal="center" vertical="center" wrapText="1"/>
    </xf>
    <xf numFmtId="178" fontId="0" fillId="0" borderId="2" xfId="0" applyNumberFormat="1" applyBorder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workbookViewId="0">
      <selection sqref="A1:N1"/>
    </sheetView>
  </sheetViews>
  <sheetFormatPr baseColWidth="10" defaultColWidth="8.83203125" defaultRowHeight="14"/>
  <sheetData>
    <row r="1" spans="1:14" ht="15">
      <c r="A1" s="17" t="s">
        <v>15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3" spans="1:14">
      <c r="B3" t="s">
        <v>16</v>
      </c>
    </row>
    <row r="5" spans="1:14">
      <c r="A5" t="s">
        <v>17</v>
      </c>
    </row>
    <row r="7" spans="1:14">
      <c r="A7" t="s">
        <v>0</v>
      </c>
    </row>
    <row r="8" spans="1:14">
      <c r="A8" s="1">
        <v>100</v>
      </c>
      <c r="B8" t="s">
        <v>4</v>
      </c>
    </row>
    <row r="10" spans="1:14">
      <c r="A10" t="s">
        <v>1</v>
      </c>
    </row>
    <row r="11" spans="1:14">
      <c r="A11" s="1">
        <v>1</v>
      </c>
      <c r="B11" t="s">
        <v>3</v>
      </c>
    </row>
    <row r="13" spans="1:14">
      <c r="A13" t="s">
        <v>2</v>
      </c>
    </row>
    <row r="14" spans="1:14">
      <c r="A14" s="1">
        <v>80</v>
      </c>
      <c r="B14" t="s">
        <v>10</v>
      </c>
    </row>
    <row r="16" spans="1:14">
      <c r="A16" t="s">
        <v>11</v>
      </c>
    </row>
    <row r="17" spans="1:13">
      <c r="A17" s="1">
        <v>5</v>
      </c>
      <c r="B17" t="s">
        <v>3</v>
      </c>
    </row>
    <row r="18" spans="1:13">
      <c r="A18" s="4"/>
    </row>
    <row r="20" spans="1:13">
      <c r="A20" t="s">
        <v>18</v>
      </c>
    </row>
    <row r="22" spans="1:13">
      <c r="A22" s="15" t="s">
        <v>5</v>
      </c>
      <c r="B22" s="15"/>
      <c r="C22" s="2">
        <v>0</v>
      </c>
      <c r="D22" s="2">
        <v>1</v>
      </c>
      <c r="E22" s="2">
        <v>2</v>
      </c>
      <c r="F22" s="2">
        <v>3</v>
      </c>
      <c r="G22" s="2">
        <v>4</v>
      </c>
      <c r="H22" s="2">
        <v>5</v>
      </c>
      <c r="I22" s="2">
        <v>6</v>
      </c>
      <c r="J22" s="2">
        <v>7</v>
      </c>
      <c r="K22" s="2">
        <v>8</v>
      </c>
      <c r="L22" s="2">
        <v>9</v>
      </c>
      <c r="M22" s="2">
        <v>10</v>
      </c>
    </row>
    <row r="23" spans="1:13">
      <c r="A23" s="15" t="s">
        <v>6</v>
      </c>
      <c r="B23" s="15"/>
      <c r="C23" s="2">
        <v>0</v>
      </c>
      <c r="D23" s="3">
        <f>A8</f>
        <v>100</v>
      </c>
      <c r="E23" s="3">
        <f>D23+D23*(A11/100)</f>
        <v>101</v>
      </c>
      <c r="F23" s="3">
        <f>E23+E23*(A11/100)</f>
        <v>102.01</v>
      </c>
      <c r="G23" s="3">
        <f>F23+F23*(A11/100)</f>
        <v>103.0301</v>
      </c>
      <c r="H23" s="3">
        <f>G23+G23*(A11/100)</f>
        <v>104.060401</v>
      </c>
      <c r="I23" s="3">
        <f>H23+H23*(A11/100)</f>
        <v>105.10100500999999</v>
      </c>
      <c r="J23" s="3">
        <f>I23+I23*(A11/100)</f>
        <v>106.1520150601</v>
      </c>
      <c r="K23" s="3">
        <f>J23+J23*(A11/100)</f>
        <v>107.213535210701</v>
      </c>
      <c r="L23" s="3">
        <f>K23+K23*(A11/100)</f>
        <v>108.28567056280801</v>
      </c>
      <c r="M23" s="3">
        <f>L23+L23*A11/100</f>
        <v>109.36852726843608</v>
      </c>
    </row>
    <row r="24" spans="1:13">
      <c r="A24" s="15" t="s">
        <v>7</v>
      </c>
      <c r="B24" s="15"/>
      <c r="C24" s="2">
        <v>0</v>
      </c>
      <c r="D24" s="3">
        <f>D23*A14/100</f>
        <v>80</v>
      </c>
      <c r="E24" s="3">
        <f>E23*A14/100</f>
        <v>80.8</v>
      </c>
      <c r="F24" s="3">
        <f>F23*A14/100</f>
        <v>81.608000000000004</v>
      </c>
      <c r="G24" s="3">
        <f>G23*A14/100</f>
        <v>82.424079999999989</v>
      </c>
      <c r="H24" s="3">
        <f>H23*A14/100</f>
        <v>83.248320800000002</v>
      </c>
      <c r="I24" s="3">
        <f>I23*A14/100</f>
        <v>84.080804008000001</v>
      </c>
      <c r="J24" s="3">
        <f>J23*A14/100</f>
        <v>84.921612048080007</v>
      </c>
      <c r="K24" s="3">
        <f>K23*A14/100</f>
        <v>85.770828168560797</v>
      </c>
      <c r="L24" s="3">
        <f>L23*A14/100</f>
        <v>86.628536450246415</v>
      </c>
      <c r="M24" s="3">
        <f>M23*A14/100</f>
        <v>87.49482181474886</v>
      </c>
    </row>
    <row r="25" spans="1:13">
      <c r="A25" s="15" t="s">
        <v>8</v>
      </c>
      <c r="B25" s="15"/>
      <c r="C25" s="2">
        <v>0</v>
      </c>
      <c r="D25" s="3">
        <f>D23-D24</f>
        <v>20</v>
      </c>
      <c r="E25" s="3">
        <f t="shared" ref="E25:H25" si="0">E23-E24</f>
        <v>20.200000000000003</v>
      </c>
      <c r="F25" s="3">
        <f t="shared" si="0"/>
        <v>20.402000000000001</v>
      </c>
      <c r="G25" s="3">
        <f t="shared" si="0"/>
        <v>20.606020000000015</v>
      </c>
      <c r="H25" s="3">
        <f t="shared" si="0"/>
        <v>20.812080199999997</v>
      </c>
      <c r="I25" s="3">
        <f>I23-I24</f>
        <v>21.020201001999993</v>
      </c>
      <c r="J25" s="3">
        <f t="shared" ref="J25" si="1">J23-J24</f>
        <v>21.230403012019991</v>
      </c>
      <c r="K25" s="3">
        <f t="shared" ref="K25" si="2">K23-K24</f>
        <v>21.442707042140199</v>
      </c>
      <c r="L25" s="3">
        <f t="shared" ref="L25" si="3">L23-L24</f>
        <v>21.657134112561593</v>
      </c>
      <c r="M25" s="3">
        <f t="shared" ref="M25" si="4">M23-M24</f>
        <v>21.873705453687222</v>
      </c>
    </row>
    <row r="26" spans="1:13" ht="15" thickBot="1">
      <c r="A26" s="14" t="s">
        <v>12</v>
      </c>
      <c r="B26" s="14"/>
      <c r="C26" s="8">
        <v>1</v>
      </c>
      <c r="D26" s="5">
        <f>1/(1+A17/100)</f>
        <v>0.95238095238095233</v>
      </c>
      <c r="E26" s="5">
        <f>1/((1+A17/100)*(1+A17/100))</f>
        <v>0.90702947845804982</v>
      </c>
      <c r="F26" s="5">
        <f>1/((1+A17/100)*(1+A17/100)*(1+A17/100))</f>
        <v>0.86383759853147601</v>
      </c>
      <c r="G26" s="5">
        <f>1/((1+A17/100)*(1+A17/100)*(1+A17/100)*(1+A17/100))</f>
        <v>0.82270247479188185</v>
      </c>
      <c r="H26" s="5">
        <f>1/((1+A17/100)*(1+A17/100)*(1+A17/100)*(1+A17/100)*(1+A17/100))</f>
        <v>0.78352616646845885</v>
      </c>
      <c r="I26" s="5">
        <f>1/((1+A17/100)*(1+A17/100)*(1+A17/100)*(1+A17/100)*(1+A17/100)*(1+A17/100))</f>
        <v>0.74621539663662739</v>
      </c>
      <c r="J26" s="5">
        <f>1/((1+A17/100)*(1+A17/100)*(1+A17/100)*(1+A17/100)*(1+A17/100)*(1+A17/100)*(1+A17/100))</f>
        <v>0.71068133013012136</v>
      </c>
      <c r="K26" s="5">
        <f>1/((1+A17/100)*(1+A17/100)*(1+A17/100)*(1+A17/100)*(1+A17/100)*(1+A17/100)*(1+A17/100)*(1+A17/100))</f>
        <v>0.676839362028687</v>
      </c>
      <c r="L26" s="5">
        <f>1/((1+A17/100)*(1+A17/100)*(1+A17/100)*(1+A17/100)*(1+A17/100)*(1+A17/100)*(1+A17/100)*(1+A17/100)*(1+A17/100))</f>
        <v>0.64460891621779715</v>
      </c>
      <c r="M26" s="5">
        <f>1/((1+A17/100)*(1+A17/100)*(1+A17/100)*(1+A17/100)*(1+A17/100)*(1+A17/100)*(1+A17/100)*(1+A17/100)*(1+A17/100)*(1+A17/100))</f>
        <v>0.6139132535407591</v>
      </c>
    </row>
    <row r="27" spans="1:13" ht="16" thickTop="1" thickBot="1">
      <c r="A27" s="15" t="s">
        <v>9</v>
      </c>
      <c r="B27" s="16"/>
      <c r="C27" s="9">
        <f>SUM(D27:M27)</f>
        <v>160.92891852784931</v>
      </c>
      <c r="D27" s="7">
        <f>D25*D26</f>
        <v>19.047619047619047</v>
      </c>
      <c r="E27" s="6">
        <f t="shared" ref="E27:H27" si="5">E25*E26</f>
        <v>18.321995464852609</v>
      </c>
      <c r="F27" s="6">
        <f t="shared" si="5"/>
        <v>17.624014685239175</v>
      </c>
      <c r="G27" s="6">
        <f t="shared" si="5"/>
        <v>16.952623649611027</v>
      </c>
      <c r="H27" s="6">
        <f t="shared" si="5"/>
        <v>16.306809415340116</v>
      </c>
      <c r="I27" s="7">
        <f>I25*I26</f>
        <v>15.685597628089058</v>
      </c>
      <c r="J27" s="6">
        <f t="shared" ref="J27" si="6">J25*J26</f>
        <v>15.088051051780901</v>
      </c>
      <c r="K27" s="6">
        <f t="shared" ref="K27" si="7">K25*K26</f>
        <v>14.513268154570207</v>
      </c>
      <c r="L27" s="6">
        <f t="shared" ref="L27" si="8">L25*L26</f>
        <v>13.960381748681812</v>
      </c>
      <c r="M27" s="6">
        <f t="shared" ref="M27" si="9">M25*M26</f>
        <v>13.428557682065369</v>
      </c>
    </row>
    <row r="28" spans="1:13" ht="15" thickTop="1"/>
    <row r="29" spans="1:13">
      <c r="A29" s="11" t="s">
        <v>14</v>
      </c>
    </row>
    <row r="30" spans="1:13">
      <c r="A30" s="10"/>
    </row>
    <row r="31" spans="1:13">
      <c r="A31" s="12" t="s">
        <v>19</v>
      </c>
    </row>
    <row r="32" spans="1:13">
      <c r="A32" s="10"/>
    </row>
    <row r="33" spans="1:1">
      <c r="A33" s="13" t="s">
        <v>13</v>
      </c>
    </row>
  </sheetData>
  <mergeCells count="7">
    <mergeCell ref="A26:B26"/>
    <mergeCell ref="A27:B27"/>
    <mergeCell ref="A1:N1"/>
    <mergeCell ref="A22:B22"/>
    <mergeCell ref="A23:B23"/>
    <mergeCell ref="A24:B24"/>
    <mergeCell ref="A25:B25"/>
  </mergeCells>
  <phoneticPr fontId="1"/>
  <pageMargins left="0.70866141732283472" right="0.70866141732283472" top="0.94488188976377963" bottom="0.74803149606299213" header="0.31496062992125984" footer="0.31496062992125984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4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キャッシュフロー表</vt:lpstr>
      <vt:lpstr>Sheet2</vt:lpstr>
      <vt:lpstr>Sheet3</vt:lpstr>
    </vt:vector>
  </TitlesOfParts>
  <Manager/>
  <Company>デイライト法律事務所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デイライト法律事務所</dc:creator>
  <cp:keywords/>
  <dc:description/>
  <cp:lastModifiedBy>Microsoft Office User</cp:lastModifiedBy>
  <cp:lastPrinted>2016-04-09T07:06:08Z</cp:lastPrinted>
  <dcterms:created xsi:type="dcterms:W3CDTF">2016-04-09T06:21:42Z</dcterms:created>
  <dcterms:modified xsi:type="dcterms:W3CDTF">2020-03-24T00:40:04Z</dcterms:modified>
  <cp:category/>
</cp:coreProperties>
</file>